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wey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79" i="1"/>
  <c r="L97" i="1"/>
  <c r="H87" i="1"/>
  <c r="I89" i="1" s="1"/>
  <c r="L89" i="1" s="1"/>
  <c r="H88" i="1"/>
  <c r="H86" i="1"/>
  <c r="I84" i="1"/>
  <c r="L84" i="1" s="1"/>
  <c r="H83" i="1"/>
  <c r="L82" i="1"/>
  <c r="L95" i="1" s="1"/>
  <c r="I82" i="1"/>
  <c r="H74" i="1"/>
  <c r="H75" i="1"/>
  <c r="H76" i="1"/>
  <c r="H77" i="1"/>
  <c r="H78" i="1"/>
  <c r="H73" i="1"/>
  <c r="H69" i="1" l="1"/>
  <c r="I71" i="1" s="1"/>
  <c r="L71" i="1" s="1"/>
  <c r="H70" i="1"/>
  <c r="H68" i="1"/>
  <c r="H65" i="1" l="1"/>
  <c r="I66" i="1" s="1"/>
  <c r="L66" i="1" s="1"/>
  <c r="I63" i="1" l="1"/>
  <c r="L63" i="1" s="1"/>
  <c r="H62" i="1"/>
  <c r="H51" i="1" l="1"/>
  <c r="H52" i="1"/>
  <c r="H53" i="1"/>
  <c r="H54" i="1"/>
  <c r="H55" i="1"/>
  <c r="H56" i="1"/>
  <c r="H57" i="1"/>
  <c r="H58" i="1"/>
  <c r="H59" i="1"/>
  <c r="H50" i="1"/>
  <c r="I60" i="1" s="1"/>
  <c r="L60" i="1" s="1"/>
  <c r="H47" i="1" l="1"/>
  <c r="H46" i="1"/>
  <c r="H45" i="1"/>
  <c r="I48" i="1" s="1"/>
  <c r="L48" i="1" s="1"/>
  <c r="H32" i="1" l="1"/>
  <c r="I33" i="1" s="1"/>
  <c r="L33" i="1" s="1"/>
  <c r="H42" i="1" l="1"/>
  <c r="I43" i="1" s="1"/>
  <c r="H40" i="1"/>
  <c r="I41" i="1" s="1"/>
  <c r="L41" i="1" s="1"/>
  <c r="H38" i="1"/>
  <c r="H37" i="1"/>
  <c r="H36" i="1"/>
  <c r="H35" i="1"/>
  <c r="I39" i="1" l="1"/>
  <c r="L39" i="1" s="1"/>
  <c r="L43" i="1"/>
  <c r="H30" i="1"/>
  <c r="H29" i="1"/>
  <c r="I31" i="1" l="1"/>
  <c r="L31" i="1" s="1"/>
  <c r="H26" i="1"/>
  <c r="I27" i="1" s="1"/>
  <c r="L27" i="1" s="1"/>
  <c r="H20" i="1" l="1"/>
  <c r="H14" i="1"/>
  <c r="H6" i="1" l="1"/>
  <c r="H23" i="1" l="1"/>
  <c r="I24" i="1" s="1"/>
  <c r="L24" i="1" s="1"/>
  <c r="H13" i="1"/>
  <c r="H18" i="1" l="1"/>
  <c r="H19" i="1"/>
  <c r="H17" i="1"/>
  <c r="H12" i="1"/>
  <c r="H11" i="1"/>
  <c r="H10" i="1"/>
  <c r="H9" i="1"/>
  <c r="H5" i="1"/>
  <c r="I7" i="1" s="1"/>
  <c r="L7" i="1" s="1"/>
  <c r="I21" i="1" l="1"/>
  <c r="L21" i="1" s="1"/>
  <c r="I15" i="1"/>
  <c r="L15" i="1" s="1"/>
  <c r="L99" i="1" l="1"/>
  <c r="L101" i="1"/>
</calcChain>
</file>

<file path=xl/sharedStrings.xml><?xml version="1.0" encoding="utf-8"?>
<sst xmlns="http://schemas.openxmlformats.org/spreadsheetml/2006/main" count="143" uniqueCount="121">
  <si>
    <t>Senior Design Team E#5 Baja DAQ Spending Report</t>
  </si>
  <si>
    <t>Price</t>
  </si>
  <si>
    <t>Quantity</t>
  </si>
  <si>
    <t>Item Description</t>
  </si>
  <si>
    <t>Purchase Date</t>
  </si>
  <si>
    <t>Digi</t>
  </si>
  <si>
    <t>http://store.digi.com/index.cfm?fuseaction=product.display&amp;Product_ID=2822</t>
  </si>
  <si>
    <t>Order Total</t>
  </si>
  <si>
    <t>Order #</t>
  </si>
  <si>
    <t>Item #</t>
  </si>
  <si>
    <t>Order Location</t>
  </si>
  <si>
    <t>Item Total</t>
  </si>
  <si>
    <t>Product Link</t>
  </si>
  <si>
    <t>Sparkfun</t>
  </si>
  <si>
    <t>XBee-PRO 900HP, P-MP, RPSMA</t>
  </si>
  <si>
    <t>XBee Explorer USB</t>
  </si>
  <si>
    <t>XBee Breakout Board</t>
  </si>
  <si>
    <t>10 pin Headers - 2mm</t>
  </si>
  <si>
    <t>Breakaway Headers - 2.54mm</t>
  </si>
  <si>
    <t>https://www.sparkfun.com/products/11812</t>
  </si>
  <si>
    <t>https://www.sparkfun.com/products/8276</t>
  </si>
  <si>
    <t>https://www.sparkfun.com/products/116</t>
  </si>
  <si>
    <t>https://www.sparkfun.com/products/8272</t>
  </si>
  <si>
    <t>Mouser</t>
  </si>
  <si>
    <t>Dual Female USB Type A Connector</t>
  </si>
  <si>
    <t>http://www.mouser.com/ProductDetail/ROHM-Semiconductor/BA05ST/?qs=4kLU8WoGk0ubVEVuGa1wNw==</t>
  </si>
  <si>
    <t>http://www.mouser.com/ProductDetail/ROHM-Semiconductor/BA033ST/?qs=Mqkh4jHMT8zaFb4Pbp3NPg==</t>
  </si>
  <si>
    <t>http://www.mouser.com/ProductDetail/Molex/67298-3090/?qs=x6EjVpvqMVOYHaae5plDDQ==</t>
  </si>
  <si>
    <t>Total Expenditures:</t>
  </si>
  <si>
    <t>Order SubTotal</t>
  </si>
  <si>
    <t>S&amp;H</t>
  </si>
  <si>
    <t>Last Updated:</t>
  </si>
  <si>
    <t>Purchase Method</t>
  </si>
  <si>
    <t>Raspberry Pi Model B+</t>
  </si>
  <si>
    <t>https://www.sparkfun.com/products/12994</t>
  </si>
  <si>
    <t>Amazon</t>
  </si>
  <si>
    <t>8GB Micro SD Card</t>
  </si>
  <si>
    <t xml:space="preserve">http://amzn.com/B000WH6H1M </t>
  </si>
  <si>
    <t>2.1dB 900MHz Articulating Dipole Antenna</t>
  </si>
  <si>
    <t>http://store.digi.com/index.cfm?fuseaction=product.display&amp;product_id=1804</t>
  </si>
  <si>
    <t>Tax</t>
  </si>
  <si>
    <t>ADXL335 Accelerometer Breakout</t>
  </si>
  <si>
    <t>https://www.sparkfun.com/products/9269</t>
  </si>
  <si>
    <t>3M 20 pin DIP Socket</t>
  </si>
  <si>
    <t>https://www.mouser.com/Search/ProductDetail.aspx?R=4820-3004-CPvirtualkey51750000virtualkey517-4820-3004-CP</t>
  </si>
  <si>
    <t>ROHM 5 V LDO Voltage Regulator</t>
  </si>
  <si>
    <t>ROHM 3.3 V LDO Voltage Regulator</t>
  </si>
  <si>
    <t>Reimbursed</t>
  </si>
  <si>
    <t>Texas Instruments</t>
  </si>
  <si>
    <t>https://store.ti.com/MSP430G2553IN20-MSP430G2x53-MSP430G2x13-Mixed-Signal-Microcontroller-P7829.aspx</t>
  </si>
  <si>
    <t>MSP430G2553 Chips</t>
  </si>
  <si>
    <t>All-Battery.com</t>
  </si>
  <si>
    <t>Tenergy 3.2V 24Ah LiFePO4 Battery</t>
  </si>
  <si>
    <t>Tenergy 6.4V 1A 2-Cell  Charger</t>
  </si>
  <si>
    <t>Neodymium Magnets, 10pk</t>
  </si>
  <si>
    <t>http://www.amazon.com/gp/product/B001KV38ES</t>
  </si>
  <si>
    <t>3.5mm to RCA A/V Cable</t>
  </si>
  <si>
    <t>http://www.amazon.com/gp/product/B0007V6JCK/</t>
  </si>
  <si>
    <t>12V 7" TFT Display</t>
  </si>
  <si>
    <t>http://www.amazon.com/gp/product/B007SLDF7O/</t>
  </si>
  <si>
    <t>Cable Grommets, 30pk</t>
  </si>
  <si>
    <t>https://www.amazon.com/gp/product/B00G9R70HE</t>
  </si>
  <si>
    <t>Plano Large Waterproof Case</t>
  </si>
  <si>
    <t>https://www.amazon.com/gp/product/B003GFGFVY</t>
  </si>
  <si>
    <t>Estone Waterproof Enclosure</t>
  </si>
  <si>
    <t>http://www.amazon.com/gp/product/B00JEWNKR0/</t>
  </si>
  <si>
    <t>Total Outstanding:</t>
  </si>
  <si>
    <t>Total Reimbursed:</t>
  </si>
  <si>
    <t>http://www.all-battery.com/TenergyLiFePO4BatteryCharger-01369.aspx</t>
  </si>
  <si>
    <t>http://www.all-battery.com/32v24ahlifepo4lithiumironphosphaterechargeablebattery-30245.aspx</t>
  </si>
  <si>
    <t>Special Handling (HazMat Shipping)</t>
  </si>
  <si>
    <t>Project Budget:</t>
  </si>
  <si>
    <t>Remaining Budget:</t>
  </si>
  <si>
    <t>Adafruit</t>
  </si>
  <si>
    <t>Triple-axis Accelerometer+Magnetometer</t>
  </si>
  <si>
    <t>2.2" 18-bit color TFT LCD display w/ microSD</t>
  </si>
  <si>
    <t>http://www.adafruit.com/products/1120</t>
  </si>
  <si>
    <t>http://www.adafruit.com/products/1480</t>
  </si>
  <si>
    <t>Discount Code</t>
  </si>
  <si>
    <t>30pin Male Header</t>
  </si>
  <si>
    <t>http://www.mouser.com/Search/ProductDetail.aspx?R=XG8W-3031virtualkey65300000virtualkey653-XG8W-3031</t>
  </si>
  <si>
    <t>https://www.mouser.com/Search/ProductDetail.aspx?R=929975-01-15virtualkey51750000virtualkey517-929975-01-15</t>
  </si>
  <si>
    <t>https://www.mouser.com/Search/ProductDetail.aspx?R=929852-01-10-RBvirtualkey51750000virtualkey517-929852-01-10-RB</t>
  </si>
  <si>
    <t>http://www.mouser.com/Search/ProductDetail.aspx?R=4820-3004-CPvirtualkey51750000virtualkey517-4820-3004-CP</t>
  </si>
  <si>
    <t>47K Resistor</t>
  </si>
  <si>
    <t>20pin Female Header</t>
  </si>
  <si>
    <t>30pin Female Header</t>
  </si>
  <si>
    <t>https://www.mouser.com/Search/ProductDetail.aspx?R=291-47K-RCvirtualkey21980000virtualkey291-47K-RC</t>
  </si>
  <si>
    <t>https://www.mouser.com/Search/ProductDetail.aspx?R=H222K33X7RL63J5Rvirtualkey59420000virtualkey594-H222K33X7RL63J5R</t>
  </si>
  <si>
    <t>https://www.mouser.com/Search/ProductDetail.aspx?R=UVY1E101MDDvirtualkey64700000virtualkey647-UVY1E101MDD</t>
  </si>
  <si>
    <t>https://www.mouser.com/Search/ProductDetail.aspx?R=UVR1E331MPD1TDvirtualkey64700000virtualkey647-UVR1E331MPD1TD</t>
  </si>
  <si>
    <t>330 uF Capacitor</t>
  </si>
  <si>
    <t>100 uF Capacitor</t>
  </si>
  <si>
    <t>2.2 nF Ceramic Capacitor</t>
  </si>
  <si>
    <t>150 uH Inductor</t>
  </si>
  <si>
    <t>https://www.mouser.com/Search/ProductDetail.aspx?R=AIUR-02H-151Kvirtualkey52750000virtualkey815-AIUR-02H-151K</t>
  </si>
  <si>
    <t>1N5819 Schottky Diode</t>
  </si>
  <si>
    <t>https://www.mouser.com/Search/ProductDetail.aspx?R=1N5819-E3%2f73virtualkey61370000virtualkey625-1N5819-E3%2f73</t>
  </si>
  <si>
    <t>Digi-Key</t>
  </si>
  <si>
    <t>50ft Cable - 9cond 24awg</t>
  </si>
  <si>
    <t>http://www.digikey.com/product-detail/en/C0755A.41.10/C0755-50-ND/5039677</t>
  </si>
  <si>
    <t>Outstanding</t>
  </si>
  <si>
    <t>6x6 Blank Copper Clad PCB</t>
  </si>
  <si>
    <t>http://www.amazon.com/gp/product/B000Q8SIFK/ref=oh_aui_detailpage_o00_s00?ie=UTF8&amp;psc=1</t>
  </si>
  <si>
    <t>Home Depot</t>
  </si>
  <si>
    <t>2"x4" Industrial Velcro Strips</t>
  </si>
  <si>
    <t>Black Zip Ties</t>
  </si>
  <si>
    <t>8"x10" Polycarbonate Lexan Sheet</t>
  </si>
  <si>
    <t>2 Oz Gorilla Glue</t>
  </si>
  <si>
    <t>#6x3/8 Sheet Metal Screws</t>
  </si>
  <si>
    <t>M6 Lock Washers</t>
  </si>
  <si>
    <t>6mm Hex Nuts</t>
  </si>
  <si>
    <t>M6 Cap Screws</t>
  </si>
  <si>
    <t>Ace Hardware</t>
  </si>
  <si>
    <t>36" ZMAX Steel Strap</t>
  </si>
  <si>
    <t>M2.5x20mm Machine Screws</t>
  </si>
  <si>
    <t>M2.5 Hex Nuts</t>
  </si>
  <si>
    <t>M2.5 Washers</t>
  </si>
  <si>
    <t>M3 Machine Screws (RETURNED)</t>
  </si>
  <si>
    <t>M3 Hex Nuts (RETURNED)</t>
  </si>
  <si>
    <t>15ft Ratchet Strap (RETURNED)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</si>
</sst>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/>
    <xf numFmtId="164" fontId="0" fillId="0" borderId="0" xfId="0" applyNumberFormat="1"/>
    <xf numFmtId="164" fontId="1" fillId="0" borderId="1" xfId="0" applyNumberFormat="1" applyFont="1" applyBorder="1"/>
    <xf numFmtId="14" fontId="0" fillId="0" borderId="0" xfId="0" applyNumberFormat="1"/>
    <xf numFmtId="0" fontId="3" fillId="0" borderId="0" xfId="0" applyFont="1"/>
    <xf numFmtId="0" fontId="0" fillId="0" borderId="0" xfId="0" applyFont="1"/>
    <xf numFmtId="164" fontId="0" fillId="0" borderId="0" xfId="0" applyNumberFormat="1" applyFont="1"/>
    <xf numFmtId="0" fontId="0" fillId="3" borderId="1" xfId="0" applyFill="1" applyBorder="1"/>
    <xf numFmtId="0" fontId="2" fillId="3" borderId="1" xfId="1" applyFill="1" applyBorder="1"/>
    <xf numFmtId="164" fontId="0" fillId="3" borderId="1" xfId="0" applyNumberFormat="1" applyFill="1" applyBorder="1"/>
    <xf numFmtId="0" fontId="0" fillId="3" borderId="2" xfId="0" applyFill="1" applyBorder="1"/>
    <xf numFmtId="0" fontId="2" fillId="3" borderId="0" xfId="1" applyFill="1"/>
    <xf numFmtId="164" fontId="0" fillId="3" borderId="2" xfId="0" applyNumberFormat="1" applyFill="1" applyBorder="1"/>
    <xf numFmtId="0" fontId="0" fillId="0" borderId="6" xfId="0" applyBorder="1"/>
    <xf numFmtId="164" fontId="0" fillId="0" borderId="6" xfId="0" applyNumberFormat="1" applyBorder="1"/>
    <xf numFmtId="0" fontId="0" fillId="3" borderId="7" xfId="0" applyFill="1" applyBorder="1"/>
    <xf numFmtId="0" fontId="0" fillId="0" borderId="10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164" fontId="0" fillId="4" borderId="0" xfId="0" applyNumberFormat="1" applyFont="1" applyFill="1"/>
    <xf numFmtId="0" fontId="0" fillId="3" borderId="5" xfId="0" applyFill="1" applyBorder="1"/>
    <xf numFmtId="164" fontId="0" fillId="3" borderId="5" xfId="0" applyNumberFormat="1" applyFill="1" applyBorder="1"/>
    <xf numFmtId="0" fontId="0" fillId="0" borderId="0" xfId="0" applyFont="1" applyBorder="1"/>
    <xf numFmtId="164" fontId="3" fillId="0" borderId="0" xfId="0" applyNumberFormat="1" applyFont="1" applyBorder="1"/>
    <xf numFmtId="164" fontId="1" fillId="0" borderId="0" xfId="0" applyNumberFormat="1" applyFont="1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1" fillId="5" borderId="13" xfId="0" applyNumberFormat="1" applyFont="1" applyFill="1" applyBorder="1"/>
    <xf numFmtId="0" fontId="0" fillId="2" borderId="13" xfId="0" applyFill="1" applyBorder="1" applyAlignment="1">
      <alignment horizontal="center"/>
    </xf>
    <xf numFmtId="0" fontId="0" fillId="0" borderId="11" xfId="0" applyBorder="1"/>
    <xf numFmtId="0" fontId="0" fillId="0" borderId="9" xfId="0" applyBorder="1"/>
    <xf numFmtId="164" fontId="0" fillId="0" borderId="13" xfId="0" applyNumberFormat="1" applyBorder="1"/>
    <xf numFmtId="164" fontId="0" fillId="0" borderId="12" xfId="0" applyNumberFormat="1" applyBorder="1"/>
    <xf numFmtId="164" fontId="1" fillId="0" borderId="12" xfId="0" applyNumberFormat="1" applyFont="1" applyBorder="1"/>
    <xf numFmtId="0" fontId="0" fillId="0" borderId="12" xfId="0" applyBorder="1" applyAlignment="1">
      <alignment horizontal="center"/>
    </xf>
    <xf numFmtId="0" fontId="0" fillId="3" borderId="11" xfId="0" applyFill="1" applyBorder="1"/>
    <xf numFmtId="0" fontId="0" fillId="3" borderId="3" xfId="0" applyFill="1" applyBorder="1"/>
    <xf numFmtId="0" fontId="2" fillId="3" borderId="3" xfId="1" applyFill="1" applyBorder="1"/>
    <xf numFmtId="164" fontId="0" fillId="3" borderId="3" xfId="0" applyNumberFormat="1" applyFill="1" applyBorder="1"/>
    <xf numFmtId="0" fontId="0" fillId="3" borderId="8" xfId="0" applyFill="1" applyBorder="1"/>
    <xf numFmtId="0" fontId="0" fillId="3" borderId="14" xfId="0" applyFill="1" applyBorder="1"/>
    <xf numFmtId="0" fontId="0" fillId="3" borderId="4" xfId="0" applyFill="1" applyBorder="1"/>
    <xf numFmtId="164" fontId="0" fillId="3" borderId="4" xfId="0" applyNumberFormat="1" applyFill="1" applyBorder="1"/>
    <xf numFmtId="0" fontId="0" fillId="0" borderId="13" xfId="0" applyFont="1" applyBorder="1"/>
    <xf numFmtId="164" fontId="4" fillId="2" borderId="0" xfId="0" applyNumberFormat="1" applyFont="1" applyFill="1"/>
    <xf numFmtId="164" fontId="4" fillId="0" borderId="13" xfId="0" applyNumberFormat="1" applyFont="1" applyFill="1" applyBorder="1"/>
    <xf numFmtId="14" fontId="0" fillId="0" borderId="13" xfId="0" applyNumberFormat="1" applyFill="1" applyBorder="1"/>
    <xf numFmtId="164" fontId="5" fillId="0" borderId="13" xfId="0" applyNumberFormat="1" applyFont="1" applyFill="1" applyBorder="1"/>
    <xf numFmtId="164" fontId="0" fillId="5" borderId="0" xfId="0" applyNumberFormat="1" applyFont="1" applyFill="1"/>
    <xf numFmtId="165" fontId="0" fillId="3" borderId="1" xfId="0" applyNumberFormat="1" applyFill="1" applyBorder="1"/>
    <xf numFmtId="0" fontId="0" fillId="4" borderId="13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ouser.com/ProductDetail/Molex/67298-3090/?qs=x6EjVpvqMVOYHaae5plDDQ==" TargetMode="External"/><Relationship Id="rId13" Type="http://schemas.openxmlformats.org/officeDocument/2006/relationships/hyperlink" Target="https://www.mouser.com/Search/ProductDetail.aspx?R=4820-3004-CPvirtualkey51750000virtualkey517-4820-3004-CP" TargetMode="External"/><Relationship Id="rId18" Type="http://schemas.openxmlformats.org/officeDocument/2006/relationships/hyperlink" Target="https://www.amazon.com/gp/product/B003GFGFVY" TargetMode="External"/><Relationship Id="rId3" Type="http://schemas.openxmlformats.org/officeDocument/2006/relationships/hyperlink" Target="https://www.sparkfun.com/products/8276" TargetMode="External"/><Relationship Id="rId21" Type="http://schemas.openxmlformats.org/officeDocument/2006/relationships/hyperlink" Target="http://www.all-battery.com/TenergyLiFePO4BatteryCharger-01369.aspx" TargetMode="External"/><Relationship Id="rId7" Type="http://schemas.openxmlformats.org/officeDocument/2006/relationships/hyperlink" Target="http://www.mouser.com/ProductDetail/ROHM-Semiconductor/BA033ST/?qs=Mqkh4jHMT8zaFb4Pbp3NPg==" TargetMode="External"/><Relationship Id="rId12" Type="http://schemas.openxmlformats.org/officeDocument/2006/relationships/hyperlink" Target="https://www.sparkfun.com/products/9269" TargetMode="External"/><Relationship Id="rId17" Type="http://schemas.openxmlformats.org/officeDocument/2006/relationships/hyperlink" Target="https://www.amazon.com/gp/product/B00G9R70HE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sparkfun.com/products/11812" TargetMode="External"/><Relationship Id="rId16" Type="http://schemas.openxmlformats.org/officeDocument/2006/relationships/hyperlink" Target="http://www.amazon.com/gp/product/B0007V6JCK/" TargetMode="External"/><Relationship Id="rId20" Type="http://schemas.openxmlformats.org/officeDocument/2006/relationships/hyperlink" Target="http://www.amazon.com/gp/product/B00JEWNKR0/" TargetMode="External"/><Relationship Id="rId1" Type="http://schemas.openxmlformats.org/officeDocument/2006/relationships/hyperlink" Target="http://store.digi.com/index.cfm?fuseaction=product.display&amp;Product_ID=2822" TargetMode="External"/><Relationship Id="rId6" Type="http://schemas.openxmlformats.org/officeDocument/2006/relationships/hyperlink" Target="http://www.mouser.com/ProductDetail/ROHM-Semiconductor/BA05ST/?qs=4kLU8WoGk0ubVEVuGa1wNw==" TargetMode="External"/><Relationship Id="rId11" Type="http://schemas.openxmlformats.org/officeDocument/2006/relationships/hyperlink" Target="http://store.digi.com/index.cfm?fuseaction=product.display&amp;product_id=1804" TargetMode="External"/><Relationship Id="rId24" Type="http://schemas.openxmlformats.org/officeDocument/2006/relationships/hyperlink" Target="http://www.adafruit.com/products/1480" TargetMode="External"/><Relationship Id="rId5" Type="http://schemas.openxmlformats.org/officeDocument/2006/relationships/hyperlink" Target="https://www.sparkfun.com/products/8272" TargetMode="External"/><Relationship Id="rId15" Type="http://schemas.openxmlformats.org/officeDocument/2006/relationships/hyperlink" Target="http://www.amazon.com/gp/product/B001KV38ES" TargetMode="External"/><Relationship Id="rId23" Type="http://schemas.openxmlformats.org/officeDocument/2006/relationships/hyperlink" Target="http://www.adafruit.com/products/1120" TargetMode="External"/><Relationship Id="rId10" Type="http://schemas.openxmlformats.org/officeDocument/2006/relationships/hyperlink" Target="http://amzn.com/B000WH6H1M" TargetMode="External"/><Relationship Id="rId19" Type="http://schemas.openxmlformats.org/officeDocument/2006/relationships/hyperlink" Target="http://www.amazon.com/gp/product/B007SLDF7O/" TargetMode="External"/><Relationship Id="rId4" Type="http://schemas.openxmlformats.org/officeDocument/2006/relationships/hyperlink" Target="https://www.sparkfun.com/products/116" TargetMode="External"/><Relationship Id="rId9" Type="http://schemas.openxmlformats.org/officeDocument/2006/relationships/hyperlink" Target="https://www.sparkfun.com/products/12994" TargetMode="External"/><Relationship Id="rId14" Type="http://schemas.openxmlformats.org/officeDocument/2006/relationships/hyperlink" Target="https://store.ti.com/MSP430G2553IN20-MSP430G2x53-MSP430G2x13-Mixed-Signal-Microcontroller-P7829.aspx" TargetMode="External"/><Relationship Id="rId22" Type="http://schemas.openxmlformats.org/officeDocument/2006/relationships/hyperlink" Target="http://www.all-battery.com/32v24ahlifepo4lithiumironphosphaterechargeablebattery-30245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tabSelected="1" zoomScale="85" zoomScaleNormal="85" workbookViewId="0">
      <selection activeCell="E31" sqref="E1:E1048576"/>
    </sheetView>
  </sheetViews>
  <sheetFormatPr defaultRowHeight="15" x14ac:dyDescent="0.25"/>
  <cols>
    <col min="1" max="1" width="10.28515625" customWidth="1"/>
    <col min="2" max="2" width="18.85546875" bestFit="1" customWidth="1"/>
    <col min="3" max="3" width="8.140625" customWidth="1"/>
    <col min="4" max="4" width="42" customWidth="1"/>
    <col min="5" max="5" width="52" hidden="1" customWidth="1"/>
    <col min="6" max="6" width="9.28515625" customWidth="1"/>
    <col min="7" max="7" width="8.7109375" bestFit="1" customWidth="1"/>
    <col min="8" max="8" width="12" customWidth="1"/>
    <col min="9" max="9" width="14.42578125" bestFit="1" customWidth="1"/>
    <col min="10" max="10" width="11" customWidth="1"/>
    <col min="11" max="11" width="9.7109375" customWidth="1"/>
    <col min="12" max="12" width="11" bestFit="1" customWidth="1"/>
    <col min="13" max="13" width="13.7109375" bestFit="1" customWidth="1"/>
    <col min="14" max="14" width="16.7109375" customWidth="1"/>
  </cols>
  <sheetData>
    <row r="1" spans="1:14" x14ac:dyDescent="0.25">
      <c r="A1" s="1" t="s">
        <v>0</v>
      </c>
      <c r="I1" t="s">
        <v>31</v>
      </c>
      <c r="J1" s="5">
        <v>42099</v>
      </c>
    </row>
    <row r="3" spans="1:14" x14ac:dyDescent="0.25">
      <c r="A3" s="2" t="s">
        <v>8</v>
      </c>
      <c r="B3" s="2" t="s">
        <v>10</v>
      </c>
      <c r="C3" s="2" t="s">
        <v>9</v>
      </c>
      <c r="D3" s="2" t="s">
        <v>3</v>
      </c>
      <c r="E3" s="2" t="s">
        <v>12</v>
      </c>
      <c r="F3" s="2" t="s">
        <v>1</v>
      </c>
      <c r="G3" s="2" t="s">
        <v>2</v>
      </c>
      <c r="H3" s="2" t="s">
        <v>11</v>
      </c>
      <c r="I3" s="2" t="s">
        <v>29</v>
      </c>
      <c r="J3" s="4" t="s">
        <v>40</v>
      </c>
      <c r="K3" s="4" t="s">
        <v>30</v>
      </c>
      <c r="L3" s="4" t="s">
        <v>7</v>
      </c>
      <c r="M3" s="2" t="s">
        <v>4</v>
      </c>
      <c r="N3" s="2" t="s">
        <v>32</v>
      </c>
    </row>
    <row r="4" spans="1:14" x14ac:dyDescent="0.25">
      <c r="H4" s="19"/>
    </row>
    <row r="5" spans="1:14" x14ac:dyDescent="0.25">
      <c r="A5" s="23">
        <v>1</v>
      </c>
      <c r="B5" s="17" t="s">
        <v>5</v>
      </c>
      <c r="C5" s="9">
        <v>1</v>
      </c>
      <c r="D5" s="9" t="s">
        <v>14</v>
      </c>
      <c r="E5" s="10" t="s">
        <v>6</v>
      </c>
      <c r="F5" s="11">
        <v>39</v>
      </c>
      <c r="G5" s="9">
        <v>2</v>
      </c>
      <c r="H5" s="11">
        <f>G5*F5</f>
        <v>78</v>
      </c>
      <c r="I5" s="25"/>
      <c r="J5" s="29"/>
      <c r="K5" s="29"/>
      <c r="L5" s="27"/>
      <c r="M5" s="20"/>
      <c r="N5" s="28"/>
    </row>
    <row r="6" spans="1:14" x14ac:dyDescent="0.25">
      <c r="A6" s="21"/>
      <c r="B6" s="32"/>
      <c r="C6" s="9">
        <v>2</v>
      </c>
      <c r="D6" s="9" t="s">
        <v>38</v>
      </c>
      <c r="E6" s="10" t="s">
        <v>39</v>
      </c>
      <c r="F6" s="11">
        <v>9</v>
      </c>
      <c r="G6" s="9">
        <v>2</v>
      </c>
      <c r="H6" s="41">
        <f>G6*F6</f>
        <v>18</v>
      </c>
      <c r="I6" s="20"/>
      <c r="J6" s="29"/>
      <c r="K6" s="29"/>
      <c r="L6" s="27"/>
      <c r="M6" s="20"/>
      <c r="N6" s="28"/>
    </row>
    <row r="7" spans="1:14" x14ac:dyDescent="0.25">
      <c r="A7" s="20"/>
      <c r="B7" s="20"/>
      <c r="C7" s="21"/>
      <c r="D7" s="46"/>
      <c r="E7" s="21"/>
      <c r="F7" s="34"/>
      <c r="G7" s="21"/>
      <c r="H7" s="34"/>
      <c r="I7" s="48">
        <f>SUM(H5:H6)</f>
        <v>96</v>
      </c>
      <c r="J7" s="50">
        <v>8.1999999999999993</v>
      </c>
      <c r="K7" s="50">
        <v>13.31</v>
      </c>
      <c r="L7" s="30">
        <f>K7+J7+I7</f>
        <v>117.50999999999999</v>
      </c>
      <c r="M7" s="49">
        <v>41949</v>
      </c>
      <c r="N7" s="31" t="s">
        <v>47</v>
      </c>
    </row>
    <row r="8" spans="1:14" x14ac:dyDescent="0.25">
      <c r="A8" s="19"/>
      <c r="B8" s="19"/>
      <c r="C8" s="19"/>
      <c r="D8" s="19"/>
      <c r="E8" s="19"/>
      <c r="F8" s="19"/>
      <c r="G8" s="19"/>
      <c r="H8" s="19"/>
    </row>
    <row r="9" spans="1:14" x14ac:dyDescent="0.25">
      <c r="A9" s="23">
        <v>2</v>
      </c>
      <c r="B9" s="17" t="s">
        <v>13</v>
      </c>
      <c r="C9" s="9">
        <v>1</v>
      </c>
      <c r="D9" s="9" t="s">
        <v>15</v>
      </c>
      <c r="E9" s="10" t="s">
        <v>19</v>
      </c>
      <c r="F9" s="11">
        <v>24.95</v>
      </c>
      <c r="G9" s="9">
        <v>1</v>
      </c>
      <c r="H9" s="11">
        <f t="shared" ref="H9:H14" si="0">G9*F9</f>
        <v>24.95</v>
      </c>
      <c r="I9" s="25"/>
      <c r="J9" s="26"/>
      <c r="K9" s="26"/>
      <c r="L9" s="27"/>
      <c r="M9" s="20"/>
      <c r="N9" s="28"/>
    </row>
    <row r="10" spans="1:14" x14ac:dyDescent="0.25">
      <c r="A10" s="21"/>
      <c r="B10" s="32"/>
      <c r="C10" s="17">
        <v>2</v>
      </c>
      <c r="D10" s="9" t="s">
        <v>16</v>
      </c>
      <c r="E10" s="10" t="s">
        <v>20</v>
      </c>
      <c r="F10" s="11">
        <v>2.95</v>
      </c>
      <c r="G10" s="9">
        <v>2</v>
      </c>
      <c r="H10" s="11">
        <f t="shared" si="0"/>
        <v>5.9</v>
      </c>
      <c r="I10" s="20"/>
      <c r="J10" s="26"/>
      <c r="K10" s="26"/>
      <c r="L10" s="27"/>
      <c r="M10" s="20"/>
      <c r="N10" s="28"/>
    </row>
    <row r="11" spans="1:14" x14ac:dyDescent="0.25">
      <c r="A11" s="20"/>
      <c r="B11" s="33"/>
      <c r="C11" s="17">
        <v>3</v>
      </c>
      <c r="D11" s="9" t="s">
        <v>18</v>
      </c>
      <c r="E11" s="10" t="s">
        <v>21</v>
      </c>
      <c r="F11" s="11">
        <v>1.5</v>
      </c>
      <c r="G11" s="9">
        <v>3</v>
      </c>
      <c r="H11" s="11">
        <f t="shared" si="0"/>
        <v>4.5</v>
      </c>
      <c r="I11" s="25"/>
      <c r="J11" s="26"/>
      <c r="K11" s="26"/>
      <c r="L11" s="27"/>
      <c r="M11" s="20"/>
      <c r="N11" s="28"/>
    </row>
    <row r="12" spans="1:14" x14ac:dyDescent="0.25">
      <c r="A12" s="20"/>
      <c r="B12" s="33"/>
      <c r="C12" s="17">
        <v>4</v>
      </c>
      <c r="D12" s="9" t="s">
        <v>17</v>
      </c>
      <c r="E12" s="10" t="s">
        <v>22</v>
      </c>
      <c r="F12" s="11">
        <v>1</v>
      </c>
      <c r="G12" s="9">
        <v>4</v>
      </c>
      <c r="H12" s="11">
        <f t="shared" si="0"/>
        <v>4</v>
      </c>
      <c r="I12" s="20"/>
      <c r="J12" s="26"/>
      <c r="K12" s="26"/>
      <c r="L12" s="27"/>
      <c r="M12" s="20"/>
      <c r="N12" s="28"/>
    </row>
    <row r="13" spans="1:14" x14ac:dyDescent="0.25">
      <c r="A13" s="20"/>
      <c r="B13" s="33"/>
      <c r="C13" s="17">
        <v>5</v>
      </c>
      <c r="D13" s="12" t="s">
        <v>33</v>
      </c>
      <c r="E13" s="13" t="s">
        <v>34</v>
      </c>
      <c r="F13" s="14">
        <v>39.950000000000003</v>
      </c>
      <c r="G13" s="12">
        <v>1</v>
      </c>
      <c r="H13" s="14">
        <f t="shared" si="0"/>
        <v>39.950000000000003</v>
      </c>
      <c r="I13" s="25"/>
      <c r="J13" s="26"/>
      <c r="K13" s="26"/>
      <c r="L13" s="27"/>
      <c r="M13" s="20"/>
      <c r="N13" s="28"/>
    </row>
    <row r="14" spans="1:14" x14ac:dyDescent="0.25">
      <c r="A14" s="20"/>
      <c r="B14" s="33"/>
      <c r="C14" s="38">
        <v>6</v>
      </c>
      <c r="D14" s="39" t="s">
        <v>41</v>
      </c>
      <c r="E14" s="40" t="s">
        <v>42</v>
      </c>
      <c r="F14" s="41">
        <v>14.95</v>
      </c>
      <c r="G14" s="39">
        <v>1</v>
      </c>
      <c r="H14" s="41">
        <f t="shared" si="0"/>
        <v>14.95</v>
      </c>
      <c r="I14" s="20"/>
      <c r="J14" s="26"/>
      <c r="K14" s="26"/>
      <c r="L14" s="27"/>
      <c r="M14" s="20"/>
      <c r="N14" s="28"/>
    </row>
    <row r="15" spans="1:14" x14ac:dyDescent="0.25">
      <c r="A15" s="20"/>
      <c r="B15" s="20"/>
      <c r="C15" s="21"/>
      <c r="D15" s="46"/>
      <c r="E15" s="21"/>
      <c r="F15" s="34"/>
      <c r="G15" s="21"/>
      <c r="H15" s="34"/>
      <c r="I15" s="48">
        <f>SUM(H9:H14)</f>
        <v>94.250000000000014</v>
      </c>
      <c r="J15" s="50"/>
      <c r="K15" s="50"/>
      <c r="L15" s="30">
        <f>K15+I15</f>
        <v>94.250000000000014</v>
      </c>
      <c r="M15" s="49">
        <v>41949</v>
      </c>
      <c r="N15" s="31" t="s">
        <v>47</v>
      </c>
    </row>
    <row r="16" spans="1:14" x14ac:dyDescent="0.25">
      <c r="A16" s="19"/>
      <c r="B16" s="19"/>
      <c r="C16" s="19"/>
      <c r="D16" s="19"/>
      <c r="E16" s="19"/>
      <c r="F16" s="19"/>
      <c r="G16" s="19"/>
      <c r="H16" s="19"/>
    </row>
    <row r="17" spans="1:14" x14ac:dyDescent="0.25">
      <c r="A17" s="42">
        <v>3</v>
      </c>
      <c r="B17" s="43" t="s">
        <v>23</v>
      </c>
      <c r="C17" s="44">
        <v>1</v>
      </c>
      <c r="D17" s="44" t="s">
        <v>24</v>
      </c>
      <c r="E17" s="13" t="s">
        <v>27</v>
      </c>
      <c r="F17" s="45">
        <v>1.39</v>
      </c>
      <c r="G17" s="44">
        <v>1</v>
      </c>
      <c r="H17" s="45">
        <f>G17*F17</f>
        <v>1.39</v>
      </c>
      <c r="I17" s="20"/>
      <c r="J17" s="26"/>
      <c r="K17" s="26"/>
      <c r="L17" s="27"/>
      <c r="M17" s="20"/>
      <c r="N17" s="28"/>
    </row>
    <row r="18" spans="1:14" x14ac:dyDescent="0.25">
      <c r="A18" s="21"/>
      <c r="B18" s="32"/>
      <c r="C18" s="9">
        <v>2</v>
      </c>
      <c r="D18" s="9" t="s">
        <v>45</v>
      </c>
      <c r="E18" s="10" t="s">
        <v>25</v>
      </c>
      <c r="F18" s="11">
        <v>1.76</v>
      </c>
      <c r="G18" s="9">
        <v>2</v>
      </c>
      <c r="H18" s="11">
        <f>G18*F18</f>
        <v>3.52</v>
      </c>
      <c r="I18" s="25"/>
      <c r="J18" s="26"/>
      <c r="K18" s="26"/>
      <c r="L18" s="27"/>
      <c r="M18" s="20"/>
      <c r="N18" s="28"/>
    </row>
    <row r="19" spans="1:14" x14ac:dyDescent="0.25">
      <c r="A19" s="20"/>
      <c r="B19" s="20"/>
      <c r="C19" s="9">
        <v>3</v>
      </c>
      <c r="D19" s="9" t="s">
        <v>46</v>
      </c>
      <c r="E19" s="10" t="s">
        <v>26</v>
      </c>
      <c r="F19" s="11">
        <v>2.17</v>
      </c>
      <c r="G19" s="9">
        <v>2</v>
      </c>
      <c r="H19" s="11">
        <f>G19*F19</f>
        <v>4.34</v>
      </c>
      <c r="I19" s="20"/>
      <c r="J19" s="26"/>
      <c r="K19" s="26"/>
      <c r="L19" s="27"/>
      <c r="M19" s="20"/>
      <c r="N19" s="28"/>
    </row>
    <row r="20" spans="1:14" x14ac:dyDescent="0.25">
      <c r="A20" s="20"/>
      <c r="B20" s="33"/>
      <c r="C20" s="12">
        <v>4</v>
      </c>
      <c r="D20" s="12" t="s">
        <v>43</v>
      </c>
      <c r="E20" s="13" t="s">
        <v>44</v>
      </c>
      <c r="F20" s="14">
        <v>0.42</v>
      </c>
      <c r="G20" s="12">
        <v>8</v>
      </c>
      <c r="H20" s="11">
        <f>G20*F20</f>
        <v>3.36</v>
      </c>
      <c r="I20" s="25"/>
      <c r="J20" s="29"/>
      <c r="K20" s="29"/>
      <c r="L20" s="27"/>
      <c r="M20" s="20"/>
      <c r="N20" s="28"/>
    </row>
    <row r="21" spans="1:14" x14ac:dyDescent="0.25">
      <c r="A21" s="20"/>
      <c r="B21" s="20"/>
      <c r="C21" s="21"/>
      <c r="D21" s="46"/>
      <c r="E21" s="21"/>
      <c r="F21" s="34"/>
      <c r="G21" s="21"/>
      <c r="H21" s="34"/>
      <c r="I21" s="48">
        <f>SUM(H17:H20)</f>
        <v>12.61</v>
      </c>
      <c r="J21" s="50"/>
      <c r="K21" s="50">
        <v>4.99</v>
      </c>
      <c r="L21" s="30">
        <f>K21+I21</f>
        <v>17.600000000000001</v>
      </c>
      <c r="M21" s="49">
        <v>41949</v>
      </c>
      <c r="N21" s="31" t="s">
        <v>47</v>
      </c>
    </row>
    <row r="22" spans="1:14" x14ac:dyDescent="0.25">
      <c r="A22" s="19"/>
      <c r="B22" s="19"/>
      <c r="C22" s="19"/>
      <c r="D22" s="19"/>
      <c r="E22" s="19"/>
      <c r="F22" s="19"/>
      <c r="G22" s="19"/>
      <c r="H22" s="19"/>
    </row>
    <row r="23" spans="1:14" x14ac:dyDescent="0.25">
      <c r="A23" s="23">
        <v>4</v>
      </c>
      <c r="B23" s="17" t="s">
        <v>35</v>
      </c>
      <c r="C23" s="9">
        <v>1</v>
      </c>
      <c r="D23" s="9" t="s">
        <v>36</v>
      </c>
      <c r="E23" s="10" t="s">
        <v>37</v>
      </c>
      <c r="F23" s="11">
        <v>6.49</v>
      </c>
      <c r="G23" s="9">
        <v>2</v>
      </c>
      <c r="H23" s="11">
        <f>G23*F23</f>
        <v>12.98</v>
      </c>
      <c r="I23" s="25"/>
      <c r="J23" s="29"/>
      <c r="K23" s="29"/>
      <c r="L23" s="27"/>
      <c r="M23" s="20"/>
      <c r="N23" s="28"/>
    </row>
    <row r="24" spans="1:14" x14ac:dyDescent="0.25">
      <c r="A24" s="21"/>
      <c r="B24" s="20"/>
      <c r="C24" s="21"/>
      <c r="D24" s="46"/>
      <c r="E24" s="21"/>
      <c r="F24" s="34"/>
      <c r="G24" s="21"/>
      <c r="H24" s="34"/>
      <c r="I24" s="48">
        <f>SUM(H23)</f>
        <v>12.98</v>
      </c>
      <c r="J24" s="50"/>
      <c r="K24" s="50"/>
      <c r="L24" s="30">
        <f>K24+I24</f>
        <v>12.98</v>
      </c>
      <c r="M24" s="49">
        <v>41949</v>
      </c>
      <c r="N24" s="31" t="s">
        <v>47</v>
      </c>
    </row>
    <row r="25" spans="1:14" x14ac:dyDescent="0.25">
      <c r="C25" s="19"/>
      <c r="D25" s="19"/>
      <c r="E25" s="19"/>
      <c r="F25" s="19"/>
      <c r="G25" s="19"/>
      <c r="H25" s="19"/>
    </row>
    <row r="26" spans="1:14" x14ac:dyDescent="0.25">
      <c r="A26" s="23">
        <v>5</v>
      </c>
      <c r="B26" s="17" t="s">
        <v>48</v>
      </c>
      <c r="C26" s="9">
        <v>1</v>
      </c>
      <c r="D26" s="9" t="s">
        <v>50</v>
      </c>
      <c r="E26" s="10" t="s">
        <v>49</v>
      </c>
      <c r="F26" s="11">
        <v>2.8</v>
      </c>
      <c r="G26" s="9">
        <v>5</v>
      </c>
      <c r="H26" s="11">
        <f>G26*F26</f>
        <v>14</v>
      </c>
      <c r="I26" s="25"/>
      <c r="J26" s="29"/>
      <c r="K26" s="29"/>
      <c r="L26" s="27"/>
      <c r="M26" s="20"/>
      <c r="N26" s="28"/>
    </row>
    <row r="27" spans="1:14" x14ac:dyDescent="0.25">
      <c r="A27" s="20"/>
      <c r="B27" s="20"/>
      <c r="C27" s="21"/>
      <c r="D27" s="46"/>
      <c r="E27" s="21"/>
      <c r="F27" s="34"/>
      <c r="G27" s="21"/>
      <c r="H27" s="34"/>
      <c r="I27" s="48">
        <f>H26</f>
        <v>14</v>
      </c>
      <c r="J27" s="50"/>
      <c r="K27" s="50">
        <v>7</v>
      </c>
      <c r="L27" s="30">
        <f>K27+I27</f>
        <v>21</v>
      </c>
      <c r="M27" s="49">
        <v>42006</v>
      </c>
      <c r="N27" s="31" t="s">
        <v>47</v>
      </c>
    </row>
    <row r="28" spans="1:14" x14ac:dyDescent="0.25">
      <c r="A28" s="19"/>
      <c r="B28" s="19"/>
      <c r="C28" s="19"/>
      <c r="D28" s="19"/>
      <c r="E28" s="19"/>
      <c r="F28" s="19"/>
      <c r="G28" s="19"/>
      <c r="H28" s="19"/>
    </row>
    <row r="29" spans="1:14" x14ac:dyDescent="0.25">
      <c r="A29" s="23">
        <v>6</v>
      </c>
      <c r="B29" s="17" t="s">
        <v>51</v>
      </c>
      <c r="C29" s="9">
        <v>1</v>
      </c>
      <c r="D29" s="9" t="s">
        <v>52</v>
      </c>
      <c r="E29" s="10" t="s">
        <v>69</v>
      </c>
      <c r="F29" s="11">
        <v>39.99</v>
      </c>
      <c r="G29" s="9">
        <v>2</v>
      </c>
      <c r="H29" s="24">
        <f>G29*F29</f>
        <v>79.98</v>
      </c>
      <c r="I29" s="18"/>
      <c r="J29" s="26"/>
      <c r="K29" s="26"/>
      <c r="L29" s="27"/>
      <c r="M29" s="20"/>
      <c r="N29" s="28"/>
    </row>
    <row r="30" spans="1:14" x14ac:dyDescent="0.25">
      <c r="A30" s="21"/>
      <c r="B30" s="32"/>
      <c r="C30" s="9">
        <v>2</v>
      </c>
      <c r="D30" s="9" t="s">
        <v>53</v>
      </c>
      <c r="E30" s="10" t="s">
        <v>68</v>
      </c>
      <c r="F30" s="11">
        <v>9.99</v>
      </c>
      <c r="G30" s="9">
        <v>1</v>
      </c>
      <c r="H30" s="11">
        <f>G30*F30</f>
        <v>9.99</v>
      </c>
      <c r="I30" s="25"/>
      <c r="J30" s="29"/>
      <c r="K30" s="29"/>
      <c r="L30" s="27"/>
      <c r="M30" s="20"/>
      <c r="N30" s="28"/>
    </row>
    <row r="31" spans="1:14" x14ac:dyDescent="0.25">
      <c r="A31" s="20"/>
      <c r="B31" s="20"/>
      <c r="C31" s="15"/>
      <c r="D31" s="15"/>
      <c r="E31" s="15"/>
      <c r="F31" s="16"/>
      <c r="G31" s="15"/>
      <c r="H31" s="16"/>
      <c r="I31" s="48">
        <f>SUM(H29:H30)</f>
        <v>89.97</v>
      </c>
      <c r="J31" s="50"/>
      <c r="K31" s="50">
        <v>15.18</v>
      </c>
      <c r="L31" s="30">
        <f>K31+J31+I31</f>
        <v>105.15</v>
      </c>
      <c r="M31" s="49">
        <v>42013</v>
      </c>
      <c r="N31" s="31" t="s">
        <v>47</v>
      </c>
    </row>
    <row r="32" spans="1:14" x14ac:dyDescent="0.25">
      <c r="A32" s="20"/>
      <c r="B32" s="33"/>
      <c r="C32" s="9">
        <v>3</v>
      </c>
      <c r="D32" s="9" t="s">
        <v>70</v>
      </c>
      <c r="E32" s="9"/>
      <c r="F32" s="11">
        <v>40</v>
      </c>
      <c r="G32" s="9">
        <v>1</v>
      </c>
      <c r="H32" s="11">
        <f>G32*F32</f>
        <v>40</v>
      </c>
      <c r="I32" s="25"/>
      <c r="J32" s="29"/>
      <c r="K32" s="29"/>
      <c r="L32" s="27"/>
      <c r="M32" s="20"/>
      <c r="N32" s="28"/>
    </row>
    <row r="33" spans="1:14" x14ac:dyDescent="0.25">
      <c r="A33" s="20"/>
      <c r="B33" s="20"/>
      <c r="C33" s="21"/>
      <c r="D33" s="46"/>
      <c r="E33" s="21"/>
      <c r="F33" s="34"/>
      <c r="G33" s="21"/>
      <c r="H33" s="34"/>
      <c r="I33" s="48">
        <f>H32</f>
        <v>40</v>
      </c>
      <c r="J33" s="50"/>
      <c r="K33" s="50"/>
      <c r="L33" s="30">
        <f>I33</f>
        <v>40</v>
      </c>
      <c r="M33" s="49">
        <v>42018</v>
      </c>
      <c r="N33" s="31" t="s">
        <v>47</v>
      </c>
    </row>
    <row r="34" spans="1:14" x14ac:dyDescent="0.25">
      <c r="A34" s="19"/>
      <c r="B34" s="19"/>
      <c r="C34" s="19"/>
      <c r="D34" s="19"/>
      <c r="E34" s="19"/>
      <c r="F34" s="19"/>
      <c r="G34" s="19"/>
      <c r="H34" s="19"/>
    </row>
    <row r="35" spans="1:14" x14ac:dyDescent="0.25">
      <c r="A35" s="23">
        <v>7</v>
      </c>
      <c r="B35" s="17" t="s">
        <v>35</v>
      </c>
      <c r="C35" s="9">
        <v>1</v>
      </c>
      <c r="D35" s="9" t="s">
        <v>54</v>
      </c>
      <c r="E35" s="10" t="s">
        <v>55</v>
      </c>
      <c r="F35" s="11">
        <v>5.99</v>
      </c>
      <c r="G35" s="9">
        <v>1</v>
      </c>
      <c r="H35" s="14">
        <f t="shared" ref="H35:H42" si="1">G35*F35</f>
        <v>5.99</v>
      </c>
      <c r="I35" s="25"/>
      <c r="J35" s="26"/>
      <c r="K35" s="26"/>
      <c r="L35" s="27"/>
      <c r="M35" s="20"/>
      <c r="N35" s="28"/>
    </row>
    <row r="36" spans="1:14" x14ac:dyDescent="0.25">
      <c r="A36" s="21"/>
      <c r="B36" s="32"/>
      <c r="C36" s="9">
        <v>2</v>
      </c>
      <c r="D36" s="9" t="s">
        <v>56</v>
      </c>
      <c r="E36" s="10" t="s">
        <v>57</v>
      </c>
      <c r="F36" s="11">
        <v>4.59</v>
      </c>
      <c r="G36" s="9">
        <v>1</v>
      </c>
      <c r="H36" s="11">
        <f t="shared" si="1"/>
        <v>4.59</v>
      </c>
      <c r="I36" s="20"/>
      <c r="J36" s="26"/>
      <c r="K36" s="26"/>
      <c r="L36" s="27"/>
      <c r="M36" s="20"/>
      <c r="N36" s="28"/>
    </row>
    <row r="37" spans="1:14" x14ac:dyDescent="0.25">
      <c r="A37" s="20"/>
      <c r="B37" s="33"/>
      <c r="C37" s="9">
        <v>3</v>
      </c>
      <c r="D37" s="9" t="s">
        <v>58</v>
      </c>
      <c r="E37" s="10" t="s">
        <v>59</v>
      </c>
      <c r="F37" s="11">
        <v>26.2</v>
      </c>
      <c r="G37" s="9">
        <v>1</v>
      </c>
      <c r="H37" s="11">
        <f t="shared" si="1"/>
        <v>26.2</v>
      </c>
      <c r="I37" s="25"/>
      <c r="J37" s="26"/>
      <c r="K37" s="26"/>
      <c r="L37" s="27"/>
      <c r="M37" s="20"/>
      <c r="N37" s="28"/>
    </row>
    <row r="38" spans="1:14" x14ac:dyDescent="0.25">
      <c r="A38" s="20"/>
      <c r="B38" s="33"/>
      <c r="C38" s="9">
        <v>4</v>
      </c>
      <c r="D38" s="9" t="s">
        <v>60</v>
      </c>
      <c r="E38" s="10" t="s">
        <v>61</v>
      </c>
      <c r="F38" s="11">
        <v>9.2799999999999994</v>
      </c>
      <c r="G38" s="9">
        <v>1</v>
      </c>
      <c r="H38" s="11">
        <f t="shared" si="1"/>
        <v>9.2799999999999994</v>
      </c>
      <c r="I38" s="20"/>
      <c r="J38" s="35"/>
      <c r="K38" s="35"/>
      <c r="L38" s="36"/>
      <c r="M38" s="19"/>
      <c r="N38" s="37"/>
    </row>
    <row r="39" spans="1:14" x14ac:dyDescent="0.25">
      <c r="A39" s="20"/>
      <c r="B39" s="20"/>
      <c r="C39" s="15"/>
      <c r="D39" s="15"/>
      <c r="E39" s="15"/>
      <c r="F39" s="16"/>
      <c r="G39" s="15"/>
      <c r="H39" s="16"/>
      <c r="I39" s="48">
        <f>SUM(H35:H38)</f>
        <v>46.06</v>
      </c>
      <c r="J39" s="50"/>
      <c r="K39" s="50"/>
      <c r="L39" s="30">
        <f>I39</f>
        <v>46.06</v>
      </c>
      <c r="M39" s="49">
        <v>42013</v>
      </c>
      <c r="N39" s="31" t="s">
        <v>47</v>
      </c>
    </row>
    <row r="40" spans="1:14" x14ac:dyDescent="0.25">
      <c r="A40" s="20"/>
      <c r="B40" s="33"/>
      <c r="C40" s="9">
        <v>5</v>
      </c>
      <c r="D40" s="9" t="s">
        <v>62</v>
      </c>
      <c r="E40" s="10" t="s">
        <v>63</v>
      </c>
      <c r="F40" s="11">
        <v>50.12</v>
      </c>
      <c r="G40" s="9">
        <v>1</v>
      </c>
      <c r="H40" s="11">
        <f t="shared" si="1"/>
        <v>50.12</v>
      </c>
      <c r="I40" s="25"/>
      <c r="J40" s="29"/>
      <c r="K40" s="29"/>
      <c r="L40" s="27"/>
      <c r="M40" s="20"/>
      <c r="N40" s="28"/>
    </row>
    <row r="41" spans="1:14" x14ac:dyDescent="0.25">
      <c r="A41" s="20"/>
      <c r="B41" s="20"/>
      <c r="C41" s="15"/>
      <c r="D41" s="15"/>
      <c r="E41" s="15"/>
      <c r="F41" s="16"/>
      <c r="G41" s="15"/>
      <c r="H41" s="16"/>
      <c r="I41" s="48">
        <f>H40</f>
        <v>50.12</v>
      </c>
      <c r="J41" s="50"/>
      <c r="K41" s="50">
        <v>9.76</v>
      </c>
      <c r="L41" s="30">
        <f>K41+J41+I41</f>
        <v>59.879999999999995</v>
      </c>
      <c r="M41" s="49">
        <v>42013</v>
      </c>
      <c r="N41" s="31" t="s">
        <v>47</v>
      </c>
    </row>
    <row r="42" spans="1:14" x14ac:dyDescent="0.25">
      <c r="A42" s="20"/>
      <c r="B42" s="33"/>
      <c r="C42" s="9">
        <v>6</v>
      </c>
      <c r="D42" s="9" t="s">
        <v>64</v>
      </c>
      <c r="E42" s="10" t="s">
        <v>65</v>
      </c>
      <c r="F42" s="11">
        <v>3.79</v>
      </c>
      <c r="G42" s="9">
        <v>6</v>
      </c>
      <c r="H42" s="11">
        <f t="shared" si="1"/>
        <v>22.740000000000002</v>
      </c>
      <c r="I42" s="25"/>
      <c r="J42" s="29"/>
      <c r="K42" s="29"/>
      <c r="L42" s="27"/>
      <c r="M42" s="20"/>
      <c r="N42" s="28"/>
    </row>
    <row r="43" spans="1:14" x14ac:dyDescent="0.25">
      <c r="A43" s="20"/>
      <c r="B43" s="20"/>
      <c r="C43" s="21"/>
      <c r="D43" s="21"/>
      <c r="E43" s="21"/>
      <c r="F43" s="34"/>
      <c r="G43" s="21"/>
      <c r="H43" s="34"/>
      <c r="I43" s="48">
        <f>H42</f>
        <v>22.740000000000002</v>
      </c>
      <c r="J43" s="50"/>
      <c r="K43" s="50"/>
      <c r="L43" s="30">
        <f>K43+J43+I43</f>
        <v>22.740000000000002</v>
      </c>
      <c r="M43" s="49">
        <v>42013</v>
      </c>
      <c r="N43" s="31" t="s">
        <v>47</v>
      </c>
    </row>
    <row r="44" spans="1:14" x14ac:dyDescent="0.25">
      <c r="A44" s="20"/>
      <c r="B44" s="20"/>
      <c r="C44" s="20"/>
      <c r="D44" s="20"/>
      <c r="E44" s="20"/>
      <c r="F44" s="29"/>
      <c r="G44" s="20"/>
      <c r="H44" s="19"/>
      <c r="I44" s="20"/>
      <c r="J44" s="26"/>
      <c r="K44" s="26"/>
      <c r="L44" s="27"/>
      <c r="M44" s="20"/>
      <c r="N44" s="28"/>
    </row>
    <row r="45" spans="1:14" x14ac:dyDescent="0.25">
      <c r="A45" s="23">
        <v>8</v>
      </c>
      <c r="B45" s="17" t="s">
        <v>73</v>
      </c>
      <c r="C45" s="9">
        <v>1</v>
      </c>
      <c r="D45" s="9" t="s">
        <v>74</v>
      </c>
      <c r="E45" s="10" t="s">
        <v>76</v>
      </c>
      <c r="F45" s="11">
        <v>14.95</v>
      </c>
      <c r="G45" s="9">
        <v>1</v>
      </c>
      <c r="H45" s="14">
        <f t="shared" ref="H45" si="2">G45*F45</f>
        <v>14.95</v>
      </c>
      <c r="I45" s="25"/>
      <c r="J45" s="26"/>
      <c r="K45" s="26"/>
      <c r="L45" s="27"/>
      <c r="M45" s="20"/>
      <c r="N45" s="28"/>
    </row>
    <row r="46" spans="1:14" x14ac:dyDescent="0.25">
      <c r="C46" s="9">
        <v>2</v>
      </c>
      <c r="D46" s="9" t="s">
        <v>75</v>
      </c>
      <c r="E46" s="10" t="s">
        <v>77</v>
      </c>
      <c r="F46" s="11">
        <v>24.95</v>
      </c>
      <c r="G46" s="9">
        <v>1</v>
      </c>
      <c r="H46" s="11">
        <f t="shared" ref="H46" si="3">G46*F46</f>
        <v>24.95</v>
      </c>
    </row>
    <row r="47" spans="1:14" x14ac:dyDescent="0.25">
      <c r="C47" s="9">
        <v>3</v>
      </c>
      <c r="D47" s="9" t="s">
        <v>78</v>
      </c>
      <c r="E47" s="10"/>
      <c r="F47" s="11">
        <v>-3.99</v>
      </c>
      <c r="G47" s="9">
        <v>1</v>
      </c>
      <c r="H47" s="11">
        <f t="shared" ref="H47" si="4">G47*F47</f>
        <v>-3.99</v>
      </c>
    </row>
    <row r="48" spans="1:14" x14ac:dyDescent="0.25">
      <c r="F48" s="1"/>
      <c r="I48" s="48">
        <f>SUM(H45:H47)</f>
        <v>35.909999999999997</v>
      </c>
      <c r="J48" s="50"/>
      <c r="K48" s="50">
        <v>10.94</v>
      </c>
      <c r="L48" s="30">
        <f>K48+J48+I48</f>
        <v>46.849999999999994</v>
      </c>
      <c r="M48" s="49">
        <v>42027</v>
      </c>
      <c r="N48" s="31" t="s">
        <v>47</v>
      </c>
    </row>
    <row r="49" spans="1:14" x14ac:dyDescent="0.25">
      <c r="H49" s="19"/>
    </row>
    <row r="50" spans="1:14" x14ac:dyDescent="0.25">
      <c r="A50" s="23">
        <v>9</v>
      </c>
      <c r="B50" s="17" t="s">
        <v>23</v>
      </c>
      <c r="C50" s="9">
        <v>1</v>
      </c>
      <c r="D50" s="9" t="s">
        <v>79</v>
      </c>
      <c r="E50" s="10" t="s">
        <v>80</v>
      </c>
      <c r="F50" s="11">
        <v>1.47</v>
      </c>
      <c r="G50" s="9">
        <v>3</v>
      </c>
      <c r="H50" s="14">
        <f>G50*F50</f>
        <v>4.41</v>
      </c>
      <c r="I50" s="25"/>
      <c r="J50" s="26"/>
      <c r="K50" s="26"/>
      <c r="L50" s="27"/>
      <c r="M50" s="20"/>
      <c r="N50" s="28"/>
    </row>
    <row r="51" spans="1:14" x14ac:dyDescent="0.25">
      <c r="C51" s="9">
        <v>2</v>
      </c>
      <c r="D51" s="9" t="s">
        <v>86</v>
      </c>
      <c r="E51" s="10" t="s">
        <v>81</v>
      </c>
      <c r="F51" s="11">
        <v>2.13</v>
      </c>
      <c r="G51" s="9">
        <v>3</v>
      </c>
      <c r="H51" s="11">
        <f t="shared" ref="H51:H59" si="5">G51*F51</f>
        <v>6.39</v>
      </c>
    </row>
    <row r="52" spans="1:14" x14ac:dyDescent="0.25">
      <c r="C52" s="9">
        <v>3</v>
      </c>
      <c r="D52" s="9" t="s">
        <v>85</v>
      </c>
      <c r="E52" s="10" t="s">
        <v>82</v>
      </c>
      <c r="F52" s="11">
        <v>1.53</v>
      </c>
      <c r="G52" s="9">
        <v>2</v>
      </c>
      <c r="H52" s="11">
        <f t="shared" si="5"/>
        <v>3.06</v>
      </c>
    </row>
    <row r="53" spans="1:14" x14ac:dyDescent="0.25">
      <c r="C53" s="9">
        <v>4</v>
      </c>
      <c r="D53" s="9" t="s">
        <v>43</v>
      </c>
      <c r="E53" s="10" t="s">
        <v>83</v>
      </c>
      <c r="F53" s="11">
        <v>0.57999999999999996</v>
      </c>
      <c r="G53" s="9">
        <v>3</v>
      </c>
      <c r="H53" s="11">
        <f t="shared" si="5"/>
        <v>1.7399999999999998</v>
      </c>
    </row>
    <row r="54" spans="1:14" x14ac:dyDescent="0.25">
      <c r="C54" s="9">
        <v>5</v>
      </c>
      <c r="D54" s="9" t="s">
        <v>84</v>
      </c>
      <c r="E54" s="10" t="s">
        <v>87</v>
      </c>
      <c r="F54" s="52">
        <v>5.3999999999999999E-2</v>
      </c>
      <c r="G54" s="9">
        <v>10</v>
      </c>
      <c r="H54" s="14">
        <f t="shared" si="5"/>
        <v>0.54</v>
      </c>
    </row>
    <row r="55" spans="1:14" x14ac:dyDescent="0.25">
      <c r="C55" s="9">
        <v>6</v>
      </c>
      <c r="D55" s="9" t="s">
        <v>93</v>
      </c>
      <c r="E55" s="10" t="s">
        <v>88</v>
      </c>
      <c r="F55" s="11">
        <v>0.08</v>
      </c>
      <c r="G55" s="9">
        <v>10</v>
      </c>
      <c r="H55" s="11">
        <f t="shared" si="5"/>
        <v>0.8</v>
      </c>
    </row>
    <row r="56" spans="1:14" x14ac:dyDescent="0.25">
      <c r="C56" s="9">
        <v>7</v>
      </c>
      <c r="D56" s="9" t="s">
        <v>92</v>
      </c>
      <c r="E56" s="10" t="s">
        <v>89</v>
      </c>
      <c r="F56" s="11">
        <v>0.12</v>
      </c>
      <c r="G56" s="9">
        <v>10</v>
      </c>
      <c r="H56" s="11">
        <f t="shared" si="5"/>
        <v>1.2</v>
      </c>
    </row>
    <row r="57" spans="1:14" x14ac:dyDescent="0.25">
      <c r="C57" s="9">
        <v>8</v>
      </c>
      <c r="D57" s="9" t="s">
        <v>91</v>
      </c>
      <c r="E57" s="10" t="s">
        <v>90</v>
      </c>
      <c r="F57" s="11">
        <v>0.18</v>
      </c>
      <c r="G57" s="9">
        <v>5</v>
      </c>
      <c r="H57" s="11">
        <f t="shared" si="5"/>
        <v>0.89999999999999991</v>
      </c>
    </row>
    <row r="58" spans="1:14" x14ac:dyDescent="0.25">
      <c r="C58" s="9">
        <v>9</v>
      </c>
      <c r="D58" s="9" t="s">
        <v>94</v>
      </c>
      <c r="E58" s="10" t="s">
        <v>95</v>
      </c>
      <c r="F58" s="11">
        <v>0.42</v>
      </c>
      <c r="G58" s="9">
        <v>5</v>
      </c>
      <c r="H58" s="14">
        <f t="shared" si="5"/>
        <v>2.1</v>
      </c>
    </row>
    <row r="59" spans="1:14" x14ac:dyDescent="0.25">
      <c r="C59" s="9">
        <v>10</v>
      </c>
      <c r="D59" s="9" t="s">
        <v>96</v>
      </c>
      <c r="E59" s="10" t="s">
        <v>97</v>
      </c>
      <c r="F59" s="11">
        <v>0.13</v>
      </c>
      <c r="G59" s="9">
        <v>5</v>
      </c>
      <c r="H59" s="11">
        <f t="shared" si="5"/>
        <v>0.65</v>
      </c>
    </row>
    <row r="60" spans="1:14" x14ac:dyDescent="0.25">
      <c r="I60" s="48">
        <f>SUM(H50:H59)</f>
        <v>21.79</v>
      </c>
      <c r="J60" s="50"/>
      <c r="K60" s="50">
        <v>4.99</v>
      </c>
      <c r="L60" s="30">
        <f>K60+J60+I60</f>
        <v>26.78</v>
      </c>
      <c r="M60" s="49">
        <v>42028</v>
      </c>
      <c r="N60" s="31" t="s">
        <v>47</v>
      </c>
    </row>
    <row r="62" spans="1:14" x14ac:dyDescent="0.25">
      <c r="A62" s="23">
        <v>10</v>
      </c>
      <c r="B62" s="17" t="s">
        <v>98</v>
      </c>
      <c r="C62" s="9">
        <v>1</v>
      </c>
      <c r="D62" s="9" t="s">
        <v>99</v>
      </c>
      <c r="E62" s="10" t="s">
        <v>100</v>
      </c>
      <c r="F62" s="11">
        <v>54.04</v>
      </c>
      <c r="G62" s="9">
        <v>1</v>
      </c>
      <c r="H62" s="11">
        <f>G62*F62</f>
        <v>54.04</v>
      </c>
    </row>
    <row r="63" spans="1:14" x14ac:dyDescent="0.25">
      <c r="I63" s="48">
        <f>H62</f>
        <v>54.04</v>
      </c>
      <c r="J63" s="50">
        <v>4.0599999999999996</v>
      </c>
      <c r="K63" s="50">
        <v>12.36</v>
      </c>
      <c r="L63" s="30">
        <f>K63+J63+I63</f>
        <v>70.459999999999994</v>
      </c>
      <c r="M63" s="49">
        <v>42081</v>
      </c>
      <c r="N63" s="53" t="s">
        <v>101</v>
      </c>
    </row>
    <row r="65" spans="1:14" x14ac:dyDescent="0.25">
      <c r="A65" s="23">
        <v>11</v>
      </c>
      <c r="B65" s="17" t="s">
        <v>35</v>
      </c>
      <c r="C65" s="9">
        <v>1</v>
      </c>
      <c r="D65" s="9" t="s">
        <v>102</v>
      </c>
      <c r="E65" s="10" t="s">
        <v>103</v>
      </c>
      <c r="F65" s="11">
        <v>9.49</v>
      </c>
      <c r="G65" s="9">
        <v>2</v>
      </c>
      <c r="H65" s="11">
        <f>G65*F65</f>
        <v>18.98</v>
      </c>
    </row>
    <row r="66" spans="1:14" x14ac:dyDescent="0.25">
      <c r="I66" s="48">
        <f>H65</f>
        <v>18.98</v>
      </c>
      <c r="J66" s="50"/>
      <c r="K66" s="50"/>
      <c r="L66" s="30">
        <f>I66</f>
        <v>18.98</v>
      </c>
      <c r="M66" s="49">
        <v>42086</v>
      </c>
      <c r="N66" s="53" t="s">
        <v>101</v>
      </c>
    </row>
    <row r="68" spans="1:14" x14ac:dyDescent="0.25">
      <c r="A68" s="23">
        <v>12</v>
      </c>
      <c r="B68" s="17" t="s">
        <v>104</v>
      </c>
      <c r="C68" s="9">
        <v>1</v>
      </c>
      <c r="D68" s="9" t="s">
        <v>105</v>
      </c>
      <c r="E68" s="10"/>
      <c r="F68" s="11">
        <v>2.97</v>
      </c>
      <c r="G68" s="9">
        <v>3</v>
      </c>
      <c r="H68" s="11">
        <f>G68*F68</f>
        <v>8.91</v>
      </c>
    </row>
    <row r="69" spans="1:14" x14ac:dyDescent="0.25">
      <c r="C69" s="9">
        <v>2</v>
      </c>
      <c r="D69" s="9" t="s">
        <v>106</v>
      </c>
      <c r="E69" s="10"/>
      <c r="F69" s="11">
        <v>6.47</v>
      </c>
      <c r="G69" s="9">
        <v>1</v>
      </c>
      <c r="H69" s="11">
        <f t="shared" ref="H69:H70" si="6">G69*F69</f>
        <v>6.47</v>
      </c>
    </row>
    <row r="70" spans="1:14" x14ac:dyDescent="0.25">
      <c r="C70" s="9">
        <v>3</v>
      </c>
      <c r="D70" s="9" t="s">
        <v>107</v>
      </c>
      <c r="E70" s="10"/>
      <c r="F70" s="11">
        <v>3.98</v>
      </c>
      <c r="G70" s="9">
        <v>1</v>
      </c>
      <c r="H70" s="11">
        <f t="shared" si="6"/>
        <v>3.98</v>
      </c>
    </row>
    <row r="71" spans="1:14" x14ac:dyDescent="0.25">
      <c r="I71" s="48">
        <f>SUM(H68:H70)</f>
        <v>19.36</v>
      </c>
      <c r="J71" s="50">
        <v>1.46</v>
      </c>
      <c r="K71" s="50"/>
      <c r="L71" s="30">
        <f>J71+I71</f>
        <v>20.82</v>
      </c>
      <c r="M71" s="49">
        <v>42095</v>
      </c>
      <c r="N71" s="53" t="s">
        <v>101</v>
      </c>
    </row>
    <row r="73" spans="1:14" x14ac:dyDescent="0.25">
      <c r="A73" s="23">
        <v>13</v>
      </c>
      <c r="B73" s="17" t="s">
        <v>104</v>
      </c>
      <c r="C73" s="9">
        <v>1</v>
      </c>
      <c r="D73" s="9" t="s">
        <v>105</v>
      </c>
      <c r="E73" s="10"/>
      <c r="F73" s="11">
        <v>2.97</v>
      </c>
      <c r="G73" s="9">
        <v>1</v>
      </c>
      <c r="H73" s="11">
        <f>G73*F73</f>
        <v>2.97</v>
      </c>
    </row>
    <row r="74" spans="1:14" x14ac:dyDescent="0.25">
      <c r="C74" s="9">
        <v>2</v>
      </c>
      <c r="D74" s="9" t="s">
        <v>108</v>
      </c>
      <c r="E74" s="10"/>
      <c r="F74" s="11">
        <v>4.97</v>
      </c>
      <c r="G74" s="9">
        <v>1</v>
      </c>
      <c r="H74" s="11">
        <f t="shared" ref="H74:H81" si="7">G74*F74</f>
        <v>4.97</v>
      </c>
    </row>
    <row r="75" spans="1:14" x14ac:dyDescent="0.25">
      <c r="C75" s="9">
        <v>3</v>
      </c>
      <c r="D75" s="9" t="s">
        <v>109</v>
      </c>
      <c r="E75" s="10"/>
      <c r="F75" s="11">
        <v>1.18</v>
      </c>
      <c r="G75" s="9">
        <v>1</v>
      </c>
      <c r="H75" s="11">
        <f t="shared" si="7"/>
        <v>1.18</v>
      </c>
    </row>
    <row r="76" spans="1:14" x14ac:dyDescent="0.25">
      <c r="C76" s="9">
        <v>4</v>
      </c>
      <c r="D76" s="9" t="s">
        <v>110</v>
      </c>
      <c r="E76" s="10"/>
      <c r="F76" s="11">
        <v>0.75</v>
      </c>
      <c r="G76" s="9">
        <v>3</v>
      </c>
      <c r="H76" s="11">
        <f t="shared" si="7"/>
        <v>2.25</v>
      </c>
    </row>
    <row r="77" spans="1:14" x14ac:dyDescent="0.25">
      <c r="C77" s="9">
        <v>5</v>
      </c>
      <c r="D77" s="9" t="s">
        <v>111</v>
      </c>
      <c r="E77" s="10"/>
      <c r="F77" s="11">
        <v>0.57999999999999996</v>
      </c>
      <c r="G77" s="9">
        <v>3</v>
      </c>
      <c r="H77" s="11">
        <f t="shared" si="7"/>
        <v>1.7399999999999998</v>
      </c>
    </row>
    <row r="78" spans="1:14" x14ac:dyDescent="0.25">
      <c r="C78" s="9">
        <v>6</v>
      </c>
      <c r="D78" s="9" t="s">
        <v>112</v>
      </c>
      <c r="E78" s="10"/>
      <c r="F78" s="11">
        <v>0.9</v>
      </c>
      <c r="G78" s="9">
        <v>3</v>
      </c>
      <c r="H78" s="11">
        <f t="shared" si="7"/>
        <v>2.7</v>
      </c>
    </row>
    <row r="79" spans="1:14" x14ac:dyDescent="0.25">
      <c r="C79" s="9">
        <v>7</v>
      </c>
      <c r="D79" s="9" t="s">
        <v>118</v>
      </c>
      <c r="E79" s="10"/>
      <c r="F79" s="11">
        <v>0</v>
      </c>
      <c r="G79" s="9">
        <v>0</v>
      </c>
      <c r="H79" s="11">
        <f t="shared" si="7"/>
        <v>0</v>
      </c>
    </row>
    <row r="80" spans="1:14" x14ac:dyDescent="0.25">
      <c r="C80" s="9">
        <v>8</v>
      </c>
      <c r="D80" s="9" t="s">
        <v>119</v>
      </c>
      <c r="E80" s="10"/>
      <c r="F80" s="11">
        <v>0</v>
      </c>
      <c r="G80" s="9">
        <v>0</v>
      </c>
      <c r="H80" s="11">
        <f t="shared" si="7"/>
        <v>0</v>
      </c>
    </row>
    <row r="81" spans="1:14" x14ac:dyDescent="0.25">
      <c r="C81" s="9">
        <v>9</v>
      </c>
      <c r="D81" s="9" t="s">
        <v>120</v>
      </c>
      <c r="E81" s="10"/>
      <c r="F81" s="11">
        <v>0</v>
      </c>
      <c r="G81" s="9">
        <v>0</v>
      </c>
      <c r="H81" s="11">
        <v>0</v>
      </c>
    </row>
    <row r="82" spans="1:14" x14ac:dyDescent="0.25">
      <c r="I82" s="48">
        <f>SUM(H73:H78)</f>
        <v>15.809999999999999</v>
      </c>
      <c r="J82" s="50">
        <v>1.17</v>
      </c>
      <c r="K82" s="50"/>
      <c r="L82" s="30">
        <f>J82+I82</f>
        <v>16.979999999999997</v>
      </c>
      <c r="M82" s="49">
        <v>42099</v>
      </c>
      <c r="N82" s="53" t="s">
        <v>101</v>
      </c>
    </row>
    <row r="83" spans="1:14" x14ac:dyDescent="0.25">
      <c r="C83" s="9">
        <v>10</v>
      </c>
      <c r="D83" s="9" t="s">
        <v>114</v>
      </c>
      <c r="E83" s="10"/>
      <c r="F83" s="11">
        <v>2.98</v>
      </c>
      <c r="G83" s="9">
        <v>3</v>
      </c>
      <c r="H83" s="11">
        <f>G83*F83</f>
        <v>8.94</v>
      </c>
    </row>
    <row r="84" spans="1:14" x14ac:dyDescent="0.25">
      <c r="I84" s="48">
        <f>H83</f>
        <v>8.94</v>
      </c>
      <c r="J84" s="50">
        <v>0.68</v>
      </c>
      <c r="K84" s="50"/>
      <c r="L84" s="30">
        <f>J84+I84</f>
        <v>9.6199999999999992</v>
      </c>
      <c r="M84" s="49">
        <v>42099</v>
      </c>
      <c r="N84" s="53" t="s">
        <v>101</v>
      </c>
    </row>
    <row r="86" spans="1:14" x14ac:dyDescent="0.25">
      <c r="A86" s="23">
        <v>14</v>
      </c>
      <c r="B86" s="17" t="s">
        <v>113</v>
      </c>
      <c r="C86" s="9">
        <v>1</v>
      </c>
      <c r="D86" s="9" t="s">
        <v>115</v>
      </c>
      <c r="E86" s="10"/>
      <c r="F86" s="11">
        <v>0.37</v>
      </c>
      <c r="G86" s="9">
        <v>4</v>
      </c>
      <c r="H86" s="11">
        <f>G86*F86</f>
        <v>1.48</v>
      </c>
    </row>
    <row r="87" spans="1:14" x14ac:dyDescent="0.25">
      <c r="C87" s="9">
        <v>2</v>
      </c>
      <c r="D87" s="9" t="s">
        <v>116</v>
      </c>
      <c r="E87" s="10"/>
      <c r="F87" s="11">
        <v>0.23</v>
      </c>
      <c r="G87" s="9">
        <v>4</v>
      </c>
      <c r="H87" s="11">
        <f t="shared" ref="H87:H88" si="8">G87*F87</f>
        <v>0.92</v>
      </c>
    </row>
    <row r="88" spans="1:14" x14ac:dyDescent="0.25">
      <c r="C88" s="9">
        <v>3</v>
      </c>
      <c r="D88" s="9" t="s">
        <v>117</v>
      </c>
      <c r="E88" s="10"/>
      <c r="F88" s="11">
        <v>0.17</v>
      </c>
      <c r="G88" s="9">
        <v>4</v>
      </c>
      <c r="H88" s="11">
        <f t="shared" si="8"/>
        <v>0.68</v>
      </c>
    </row>
    <row r="89" spans="1:14" x14ac:dyDescent="0.25">
      <c r="I89" s="48">
        <f>SUM(H86:H88)</f>
        <v>3.08</v>
      </c>
      <c r="J89" s="50">
        <v>0.23</v>
      </c>
      <c r="K89" s="50"/>
      <c r="L89" s="30">
        <f>J89+I89</f>
        <v>3.31</v>
      </c>
      <c r="M89" s="49">
        <v>42099</v>
      </c>
      <c r="N89" s="53" t="s">
        <v>101</v>
      </c>
    </row>
    <row r="93" spans="1:14" x14ac:dyDescent="0.25">
      <c r="J93" s="1" t="s">
        <v>71</v>
      </c>
      <c r="L93" s="3">
        <v>750</v>
      </c>
    </row>
    <row r="95" spans="1:14" x14ac:dyDescent="0.25">
      <c r="J95" s="1" t="s">
        <v>28</v>
      </c>
      <c r="L95" s="51">
        <f>SUM(L5:L89)</f>
        <v>750.97000000000014</v>
      </c>
    </row>
    <row r="97" spans="10:12" x14ac:dyDescent="0.25">
      <c r="J97" s="6" t="s">
        <v>67</v>
      </c>
      <c r="L97" s="47">
        <f>SUMIF(N5:N89,"Reimbursed",L5:L89)</f>
        <v>610.80000000000007</v>
      </c>
    </row>
    <row r="98" spans="10:12" x14ac:dyDescent="0.25">
      <c r="J98" s="6"/>
    </row>
    <row r="99" spans="10:12" x14ac:dyDescent="0.25">
      <c r="J99" s="6" t="s">
        <v>66</v>
      </c>
      <c r="L99" s="22">
        <f>L95-L97</f>
        <v>140.17000000000007</v>
      </c>
    </row>
    <row r="100" spans="10:12" x14ac:dyDescent="0.25">
      <c r="J100" s="7"/>
    </row>
    <row r="101" spans="10:12" x14ac:dyDescent="0.25">
      <c r="J101" s="1" t="s">
        <v>72</v>
      </c>
      <c r="L101" s="8">
        <f>L93-L95</f>
        <v>-0.97000000000014097</v>
      </c>
    </row>
  </sheetData>
  <hyperlinks>
    <hyperlink ref="E5" r:id="rId1"/>
    <hyperlink ref="E9" r:id="rId2"/>
    <hyperlink ref="E10" r:id="rId3"/>
    <hyperlink ref="E11" r:id="rId4"/>
    <hyperlink ref="E12" r:id="rId5"/>
    <hyperlink ref="E18" r:id="rId6"/>
    <hyperlink ref="E19" r:id="rId7"/>
    <hyperlink ref="E17" r:id="rId8"/>
    <hyperlink ref="E13" r:id="rId9"/>
    <hyperlink ref="E23" r:id="rId10"/>
    <hyperlink ref="E6" r:id="rId11"/>
    <hyperlink ref="E14" r:id="rId12"/>
    <hyperlink ref="E20" r:id="rId13"/>
    <hyperlink ref="E26" r:id="rId14"/>
    <hyperlink ref="E35" r:id="rId15"/>
    <hyperlink ref="E36" r:id="rId16"/>
    <hyperlink ref="E38" r:id="rId17"/>
    <hyperlink ref="E40" r:id="rId18"/>
    <hyperlink ref="E37" r:id="rId19"/>
    <hyperlink ref="E42" r:id="rId20"/>
    <hyperlink ref="E30" r:id="rId21"/>
    <hyperlink ref="E29" r:id="rId22"/>
    <hyperlink ref="E45" r:id="rId23"/>
    <hyperlink ref="E46" r:id="rId24"/>
  </hyperlinks>
  <pageMargins left="0.7" right="0.7" top="0.75" bottom="0.75" header="0.3" footer="0.3"/>
  <pageSetup scale="47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Dewey</dc:creator>
  <cp:lastModifiedBy>Dewey</cp:lastModifiedBy>
  <cp:lastPrinted>2015-04-05T22:37:33Z</cp:lastPrinted>
  <dcterms:created xsi:type="dcterms:W3CDTF">2014-11-06T19:32:15Z</dcterms:created>
  <dcterms:modified xsi:type="dcterms:W3CDTF">2015-04-05T22:37:55Z</dcterms:modified>
</cp:coreProperties>
</file>